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8835" activeTab="0"/>
  </bookViews>
  <sheets>
    <sheet name="V8_220" sheetId="1" r:id="rId1"/>
  </sheets>
  <externalReferences>
    <externalReference r:id="rId4"/>
  </externalReferences>
  <definedNames>
    <definedName name="ConvG">#REF!</definedName>
    <definedName name="Ex1Center">'V8_220'!$F$50</definedName>
    <definedName name="Ex1ctr">'V8_220'!#REF!</definedName>
    <definedName name="fac8CM">#REF!</definedName>
    <definedName name="factor2">'[1]Model T'!$G$2</definedName>
    <definedName name="Gmodulus">#REF!</definedName>
    <definedName name="In1Center">'V8_220'!$D$73</definedName>
    <definedName name="pi">'[1]Model T'!$C$2</definedName>
    <definedName name="steel_density">#REF!</definedName>
    <definedName name="TCcorr">'V8_220'!#REF!</definedName>
  </definedNames>
  <calcPr fullCalcOnLoad="1"/>
</workbook>
</file>

<file path=xl/sharedStrings.xml><?xml version="1.0" encoding="utf-8"?>
<sst xmlns="http://schemas.openxmlformats.org/spreadsheetml/2006/main" count="49" uniqueCount="25">
  <si>
    <t>measured</t>
  </si>
  <si>
    <t>Lift</t>
  </si>
  <si>
    <t>open</t>
  </si>
  <si>
    <t>close</t>
  </si>
  <si>
    <t>duration</t>
  </si>
  <si>
    <t>spec</t>
  </si>
  <si>
    <t>cam deg</t>
  </si>
  <si>
    <t>vel</t>
  </si>
  <si>
    <t>vel angle</t>
  </si>
  <si>
    <t>#1 Intake - no lash</t>
  </si>
  <si>
    <t>center</t>
  </si>
  <si>
    <t>#1 Exhaust - no lash, relative to BC</t>
  </si>
  <si>
    <t>open TC</t>
  </si>
  <si>
    <t>open (BC)</t>
  </si>
  <si>
    <t>close (BC)</t>
  </si>
  <si>
    <t>close TC</t>
  </si>
  <si>
    <t>LDA</t>
  </si>
  <si>
    <t>advance</t>
  </si>
  <si>
    <t>Exh. Ctr.</t>
  </si>
  <si>
    <t>dur at .015</t>
  </si>
  <si>
    <t>dur at .050</t>
  </si>
  <si>
    <t>at 0.015</t>
  </si>
  <si>
    <t>Intake Ctr.</t>
  </si>
  <si>
    <t>Measurements and Specifications</t>
  </si>
  <si>
    <t>using test lobe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</si>
</sst>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0"/>
    <numFmt numFmtId="168" formatCode="0.00000"/>
    <numFmt numFmtId="169" formatCode="0.000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Lift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v>Ex1 open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'V8_220'!$G$31:$G$50</c:f>
              <c:numCache/>
            </c:numRef>
          </c:xVal>
          <c:yVal>
            <c:numRef>
              <c:f>'V8_220'!$A$31:$A$50</c:f>
              <c:numCache/>
            </c:numRef>
          </c:yVal>
          <c:smooth val="0"/>
        </c:ser>
        <c:ser>
          <c:idx val="4"/>
          <c:order val="1"/>
          <c:tx>
            <c:v>Ex1 close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'V8_220'!$H$31:$H$49</c:f>
              <c:numCache/>
            </c:numRef>
          </c:xVal>
          <c:yVal>
            <c:numRef>
              <c:f>'V8_220'!$A$31:$A$49</c:f>
              <c:numCache/>
            </c:numRef>
          </c:yVal>
          <c:smooth val="0"/>
        </c:ser>
        <c:ser>
          <c:idx val="5"/>
          <c:order val="2"/>
          <c:tx>
            <c:v>In1 open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'V8_220'!$E$54:$E$73</c:f>
              <c:numCache/>
            </c:numRef>
          </c:xVal>
          <c:yVal>
            <c:numRef>
              <c:f>'V8_220'!$A$54:$A$73</c:f>
              <c:numCache/>
            </c:numRef>
          </c:yVal>
          <c:smooth val="0"/>
        </c:ser>
        <c:ser>
          <c:idx val="6"/>
          <c:order val="3"/>
          <c:tx>
            <c:v>In 1 close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9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'V8_220'!$F$54:$F$72</c:f>
              <c:numCache/>
            </c:numRef>
          </c:xVal>
          <c:yVal>
            <c:numRef>
              <c:f>'V8_220'!$A$54:$A$72</c:f>
              <c:numCache/>
            </c:numRef>
          </c:yVal>
          <c:smooth val="0"/>
        </c:ser>
        <c:axId val="7436998"/>
        <c:axId val="66932983"/>
      </c:scatterChart>
      <c:valAx>
        <c:axId val="74369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Cam Deg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6932983"/>
        <c:crosses val="autoZero"/>
        <c:crossBetween val="midCat"/>
        <c:dispUnits/>
      </c:valAx>
      <c:valAx>
        <c:axId val="66932983"/>
        <c:scaling>
          <c:orientation val="minMax"/>
        </c:scaling>
        <c:axPos val="l"/>
        <c:majorGridlines/>
        <c:delete val="0"/>
        <c:numFmt formatCode="0.00" sourceLinked="0"/>
        <c:majorTickMark val="out"/>
        <c:minorTickMark val="none"/>
        <c:tickLblPos val="nextTo"/>
        <c:crossAx val="7436998"/>
        <c:crossesAt val="-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Velocity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3"/>
          <c:order val="0"/>
          <c:tx>
            <c:v>Ex1 open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'V8_220'!$I$31:$I$49</c:f>
              <c:numCache/>
            </c:numRef>
          </c:xVal>
          <c:yVal>
            <c:numRef>
              <c:f>'V8_220'!$K$31:$K$49</c:f>
              <c:numCache/>
            </c:numRef>
          </c:yVal>
          <c:smooth val="0"/>
        </c:ser>
        <c:ser>
          <c:idx val="4"/>
          <c:order val="1"/>
          <c:tx>
            <c:v>Ex1 close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'V8_220'!$J$31:$J$49</c:f>
              <c:numCache/>
            </c:numRef>
          </c:xVal>
          <c:yVal>
            <c:numRef>
              <c:f>'V8_220'!$L$31:$L$49</c:f>
              <c:numCache/>
            </c:numRef>
          </c:yVal>
          <c:smooth val="0"/>
        </c:ser>
        <c:ser>
          <c:idx val="5"/>
          <c:order val="2"/>
          <c:tx>
            <c:v>In1 open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'V8_220'!$G$54:$G$72</c:f>
              <c:numCache/>
            </c:numRef>
          </c:xVal>
          <c:yVal>
            <c:numRef>
              <c:f>'V8_220'!$I$54:$I$72</c:f>
              <c:numCache/>
            </c:numRef>
          </c:yVal>
          <c:smooth val="0"/>
        </c:ser>
        <c:ser>
          <c:idx val="6"/>
          <c:order val="3"/>
          <c:tx>
            <c:v>In1 close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'V8_220'!$H$54:$H$72</c:f>
              <c:numCache/>
            </c:numRef>
          </c:xVal>
          <c:yVal>
            <c:numRef>
              <c:f>'V8_220'!$J$54:$J$72</c:f>
              <c:numCache/>
            </c:numRef>
          </c:yVal>
          <c:smooth val="0"/>
        </c:ser>
        <c:axId val="65525936"/>
        <c:axId val="52862513"/>
      </c:scatterChart>
      <c:valAx>
        <c:axId val="65525936"/>
        <c:scaling>
          <c:orientation val="minMax"/>
          <c:min val="-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Cam Degree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2862513"/>
        <c:crosses val="autoZero"/>
        <c:crossBetween val="midCat"/>
        <c:dispUnits/>
      </c:valAx>
      <c:valAx>
        <c:axId val="52862513"/>
        <c:scaling>
          <c:orientation val="minMax"/>
        </c:scaling>
        <c:axPos val="l"/>
        <c:majorGridlines/>
        <c:delete val="0"/>
        <c:numFmt formatCode="0.000" sourceLinked="0"/>
        <c:majorTickMark val="out"/>
        <c:minorTickMark val="none"/>
        <c:tickLblPos val="nextTo"/>
        <c:crossAx val="65525936"/>
        <c:crossesAt val="-8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47625</xdr:rowOff>
    </xdr:from>
    <xdr:to>
      <xdr:col>12</xdr:col>
      <xdr:colOff>523875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2038350" y="47625"/>
        <a:ext cx="58959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114300</xdr:colOff>
      <xdr:row>0</xdr:row>
      <xdr:rowOff>38100</xdr:rowOff>
    </xdr:from>
    <xdr:to>
      <xdr:col>22</xdr:col>
      <xdr:colOff>523875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8134350" y="38100"/>
        <a:ext cx="5895975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arry\My%20Documents\Dyno\CamDesignABV8\FordLob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odel T"/>
      <sheetName val="Model A"/>
      <sheetName val="Model B In"/>
      <sheetName val="Model B Ex"/>
      <sheetName val="18-6250"/>
      <sheetName val="18-6250 (2)"/>
      <sheetName val="78-6250 In"/>
      <sheetName val="78-6250 Ex"/>
      <sheetName val="8CM-6250"/>
      <sheetName val="8BA-6250 In"/>
      <sheetName val="8BA-6250 Ex"/>
      <sheetName val="7HA In"/>
      <sheetName val="7HA Ex"/>
    </sheetNames>
    <sheetDataSet>
      <sheetData sheetId="1">
        <row r="2">
          <cell r="C2">
            <v>3.141592653589793</v>
          </cell>
          <cell r="G2">
            <v>0.00030461741978670857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10.57421875" style="0" customWidth="1"/>
  </cols>
  <sheetData>
    <row r="1" ht="12.75">
      <c r="A1" t="s">
        <v>23</v>
      </c>
    </row>
    <row r="2" ht="12.75">
      <c r="A2" t="s">
        <v>24</v>
      </c>
    </row>
    <row r="3" spans="2:3" ht="12.75">
      <c r="B3" s="2" t="s">
        <v>5</v>
      </c>
      <c r="C3" t="s">
        <v>0</v>
      </c>
    </row>
    <row r="4" spans="1:3" ht="12.75">
      <c r="A4" t="s">
        <v>22</v>
      </c>
      <c r="B4">
        <v>110</v>
      </c>
      <c r="C4" s="1">
        <f>In1Center</f>
        <v>107.79375</v>
      </c>
    </row>
    <row r="5" spans="1:3" ht="12.75">
      <c r="A5" t="s">
        <v>18</v>
      </c>
      <c r="B5">
        <v>110</v>
      </c>
      <c r="C5" s="1">
        <f>-Ex1Center</f>
        <v>112.35000000000001</v>
      </c>
    </row>
    <row r="6" spans="1:3" ht="12.75">
      <c r="A6" t="s">
        <v>16</v>
      </c>
      <c r="B6">
        <v>110</v>
      </c>
      <c r="C6" s="1">
        <f>0.5*(C4+C5)</f>
        <v>110.071875</v>
      </c>
    </row>
    <row r="7" spans="1:3" ht="12.75">
      <c r="A7" t="s">
        <v>17</v>
      </c>
      <c r="B7">
        <v>0</v>
      </c>
      <c r="C7" s="1">
        <f>C6-C4</f>
        <v>2.278125000000003</v>
      </c>
    </row>
    <row r="8" spans="1:3" ht="12.75">
      <c r="A8" t="s">
        <v>1</v>
      </c>
      <c r="B8" s="5">
        <v>0.3595</v>
      </c>
      <c r="C8" s="5">
        <f>0.5*(A73+A50)</f>
        <v>0.36060000000000003</v>
      </c>
    </row>
    <row r="9" spans="1:3" ht="12.75">
      <c r="A9" t="s">
        <v>19</v>
      </c>
      <c r="B9">
        <v>248.6</v>
      </c>
      <c r="C9" s="1">
        <f>AVERAGE(N36,L59)</f>
        <v>250</v>
      </c>
    </row>
    <row r="10" spans="1:3" ht="12.75">
      <c r="A10" t="s">
        <v>20</v>
      </c>
      <c r="B10">
        <v>220</v>
      </c>
      <c r="C10" s="1">
        <f>AVERAGE(K65,M42)</f>
        <v>219.5</v>
      </c>
    </row>
    <row r="29" spans="1:12" ht="12.75">
      <c r="A29" t="s">
        <v>11</v>
      </c>
      <c r="G29" s="2" t="s">
        <v>2</v>
      </c>
      <c r="H29" s="2" t="s">
        <v>3</v>
      </c>
      <c r="I29" s="2" t="s">
        <v>2</v>
      </c>
      <c r="J29" s="2" t="s">
        <v>3</v>
      </c>
      <c r="K29" s="2" t="s">
        <v>2</v>
      </c>
      <c r="L29" s="2" t="s">
        <v>3</v>
      </c>
    </row>
    <row r="30" spans="2:13" ht="12.75">
      <c r="B30" s="2" t="s">
        <v>13</v>
      </c>
      <c r="C30" s="2" t="s">
        <v>14</v>
      </c>
      <c r="D30" s="2" t="s">
        <v>12</v>
      </c>
      <c r="E30" s="2" t="s">
        <v>15</v>
      </c>
      <c r="F30" s="2" t="s">
        <v>10</v>
      </c>
      <c r="G30" s="2" t="s">
        <v>6</v>
      </c>
      <c r="H30" s="2" t="s">
        <v>6</v>
      </c>
      <c r="I30" s="2" t="s">
        <v>8</v>
      </c>
      <c r="J30" s="2" t="s">
        <v>8</v>
      </c>
      <c r="K30" s="2" t="s">
        <v>7</v>
      </c>
      <c r="L30" s="2" t="s">
        <v>7</v>
      </c>
      <c r="M30" s="2" t="s">
        <v>4</v>
      </c>
    </row>
    <row r="31" spans="1:13" ht="12.75">
      <c r="A31" s="3">
        <v>0.005</v>
      </c>
      <c r="B31" s="1">
        <v>-82.4</v>
      </c>
      <c r="C31" s="1">
        <v>218</v>
      </c>
      <c r="D31" s="1">
        <f>B31-180</f>
        <v>-262.4</v>
      </c>
      <c r="E31" s="1">
        <f>C31-180</f>
        <v>38</v>
      </c>
      <c r="F31" s="6">
        <f>0.5*(D31+E31)</f>
        <v>-112.19999999999999</v>
      </c>
      <c r="G31" s="6">
        <f aca="true" t="shared" si="0" ref="G31:G49">0.5*(D31-Ex1Center)</f>
        <v>-75.02499999999998</v>
      </c>
      <c r="H31" s="6">
        <f aca="true" t="shared" si="1" ref="H31:H49">-0.5*(E31-Ex1Center)</f>
        <v>-75.17500000000001</v>
      </c>
      <c r="I31" s="6">
        <f>0.5*(G31+G32)</f>
        <v>-73.17499999999998</v>
      </c>
      <c r="J31" s="6">
        <f>0.5*(H32+H31)</f>
        <v>-73.4</v>
      </c>
      <c r="K31" s="7">
        <f>(A32-A31)/(G32-G31)</f>
        <v>0.0008108108108108134</v>
      </c>
      <c r="L31" s="7">
        <f>(A32-A31)/(H32-H31)</f>
        <v>0.0008450704225352086</v>
      </c>
      <c r="M31" s="1">
        <f>C31-B31</f>
        <v>300.4</v>
      </c>
    </row>
    <row r="32" spans="1:13" ht="12.75">
      <c r="A32" s="3">
        <v>0.008</v>
      </c>
      <c r="B32" s="1">
        <v>-75</v>
      </c>
      <c r="C32" s="1">
        <v>210.9</v>
      </c>
      <c r="D32" s="1">
        <f aca="true" t="shared" si="2" ref="D32:D49">B32-180</f>
        <v>-255</v>
      </c>
      <c r="E32" s="1">
        <f aca="true" t="shared" si="3" ref="E32:E49">C32-180</f>
        <v>30.900000000000006</v>
      </c>
      <c r="F32" s="6">
        <f aca="true" t="shared" si="4" ref="F32:F49">0.5*(D32+E32)</f>
        <v>-112.05</v>
      </c>
      <c r="G32" s="6">
        <f t="shared" si="0"/>
        <v>-71.32499999999999</v>
      </c>
      <c r="H32" s="6">
        <f t="shared" si="1"/>
        <v>-71.625</v>
      </c>
      <c r="I32" s="6">
        <f aca="true" t="shared" si="5" ref="I32:I48">0.5*(G32+G33)</f>
        <v>-70.1</v>
      </c>
      <c r="J32" s="6">
        <f aca="true" t="shared" si="6" ref="J32:J48">0.5*(H33+H32)</f>
        <v>-70.375</v>
      </c>
      <c r="K32" s="7">
        <f aca="true" t="shared" si="7" ref="K32:K48">(A33-A32)/(G33-G32)</f>
        <v>0.0008163265306122487</v>
      </c>
      <c r="L32" s="7">
        <f aca="true" t="shared" si="8" ref="L32:L48">(A33-A32)/(H33-H32)</f>
        <v>0.0008</v>
      </c>
      <c r="M32" s="1">
        <f aca="true" t="shared" si="9" ref="M32:M49">C32-B32</f>
        <v>285.9</v>
      </c>
    </row>
    <row r="33" spans="1:13" ht="12.75">
      <c r="A33" s="3">
        <v>0.01</v>
      </c>
      <c r="B33" s="1">
        <v>-70.1</v>
      </c>
      <c r="C33" s="1">
        <v>205.9</v>
      </c>
      <c r="D33" s="1">
        <f t="shared" si="2"/>
        <v>-250.1</v>
      </c>
      <c r="E33" s="1">
        <f t="shared" si="3"/>
        <v>25.900000000000006</v>
      </c>
      <c r="F33" s="6">
        <f t="shared" si="4"/>
        <v>-112.1</v>
      </c>
      <c r="G33" s="6">
        <f t="shared" si="0"/>
        <v>-68.875</v>
      </c>
      <c r="H33" s="6">
        <f t="shared" si="1"/>
        <v>-69.125</v>
      </c>
      <c r="I33" s="6">
        <f t="shared" si="5"/>
        <v>-67.6</v>
      </c>
      <c r="J33" s="6">
        <f t="shared" si="6"/>
        <v>-67.9</v>
      </c>
      <c r="K33" s="7">
        <f t="shared" si="7"/>
        <v>0.0007843137254901926</v>
      </c>
      <c r="L33" s="7">
        <f t="shared" si="8"/>
        <v>0.0008163265306122487</v>
      </c>
      <c r="M33" s="1">
        <f t="shared" si="9"/>
        <v>276</v>
      </c>
    </row>
    <row r="34" spans="1:13" ht="12.75">
      <c r="A34" s="3">
        <v>0.012</v>
      </c>
      <c r="B34" s="1">
        <v>-65</v>
      </c>
      <c r="C34" s="1">
        <v>201</v>
      </c>
      <c r="D34" s="1">
        <f t="shared" si="2"/>
        <v>-245</v>
      </c>
      <c r="E34" s="1">
        <f t="shared" si="3"/>
        <v>21</v>
      </c>
      <c r="F34" s="6">
        <f t="shared" si="4"/>
        <v>-112</v>
      </c>
      <c r="G34" s="6">
        <f t="shared" si="0"/>
        <v>-66.32499999999999</v>
      </c>
      <c r="H34" s="6">
        <f t="shared" si="1"/>
        <v>-66.67500000000001</v>
      </c>
      <c r="I34" s="6">
        <f t="shared" si="5"/>
        <v>-65.07499999999999</v>
      </c>
      <c r="J34" s="6">
        <f t="shared" si="6"/>
        <v>-65.45</v>
      </c>
      <c r="K34" s="7">
        <f t="shared" si="7"/>
        <v>0.0008000000000000023</v>
      </c>
      <c r="L34" s="7">
        <f t="shared" si="8"/>
        <v>0.0008163265306122392</v>
      </c>
      <c r="M34" s="1">
        <f t="shared" si="9"/>
        <v>266</v>
      </c>
    </row>
    <row r="35" spans="1:13" ht="12.75">
      <c r="A35" s="3">
        <v>0.014</v>
      </c>
      <c r="B35" s="1">
        <v>-60</v>
      </c>
      <c r="C35" s="1">
        <v>196.1</v>
      </c>
      <c r="D35" s="1">
        <f t="shared" si="2"/>
        <v>-240</v>
      </c>
      <c r="E35" s="1">
        <f t="shared" si="3"/>
        <v>16.099999999999994</v>
      </c>
      <c r="F35" s="6">
        <f t="shared" si="4"/>
        <v>-111.95</v>
      </c>
      <c r="G35" s="6">
        <f t="shared" si="0"/>
        <v>-63.824999999999996</v>
      </c>
      <c r="H35" s="6">
        <f t="shared" si="1"/>
        <v>-64.225</v>
      </c>
      <c r="I35" s="6">
        <f t="shared" si="5"/>
        <v>-62.949999999999996</v>
      </c>
      <c r="J35" s="6">
        <f t="shared" si="6"/>
        <v>-63.275000000000006</v>
      </c>
      <c r="K35" s="7">
        <f t="shared" si="7"/>
        <v>0.001142857142857143</v>
      </c>
      <c r="L35" s="7">
        <f t="shared" si="8"/>
        <v>0.001052631578947377</v>
      </c>
      <c r="M35" s="1">
        <f t="shared" si="9"/>
        <v>256.1</v>
      </c>
    </row>
    <row r="36" spans="1:15" ht="12.75">
      <c r="A36" s="3">
        <v>0.016</v>
      </c>
      <c r="B36" s="1">
        <v>-56.5</v>
      </c>
      <c r="C36" s="1">
        <v>192.3</v>
      </c>
      <c r="D36" s="1">
        <f t="shared" si="2"/>
        <v>-236.5</v>
      </c>
      <c r="E36" s="1">
        <f t="shared" si="3"/>
        <v>12.300000000000011</v>
      </c>
      <c r="F36" s="6">
        <f t="shared" si="4"/>
        <v>-112.1</v>
      </c>
      <c r="G36" s="6">
        <f t="shared" si="0"/>
        <v>-62.074999999999996</v>
      </c>
      <c r="H36" s="6">
        <f t="shared" si="1"/>
        <v>-62.32500000000001</v>
      </c>
      <c r="I36" s="6">
        <f t="shared" si="5"/>
        <v>-61.599999999999994</v>
      </c>
      <c r="J36" s="6">
        <f t="shared" si="6"/>
        <v>-61.75000000000001</v>
      </c>
      <c r="K36" s="7">
        <f t="shared" si="7"/>
        <v>0.0021052631578947286</v>
      </c>
      <c r="L36" s="7">
        <f t="shared" si="8"/>
        <v>0.0017391304347825986</v>
      </c>
      <c r="M36" s="1">
        <f t="shared" si="9"/>
        <v>248.8</v>
      </c>
      <c r="N36" s="9">
        <f>AVERAGE(M35:M36)</f>
        <v>252.45000000000002</v>
      </c>
      <c r="O36" t="s">
        <v>21</v>
      </c>
    </row>
    <row r="37" spans="1:13" ht="12.75">
      <c r="A37" s="3">
        <v>0.018</v>
      </c>
      <c r="B37" s="1">
        <v>-54.6</v>
      </c>
      <c r="C37" s="1">
        <v>190</v>
      </c>
      <c r="D37" s="1">
        <f t="shared" si="2"/>
        <v>-234.6</v>
      </c>
      <c r="E37" s="1">
        <f t="shared" si="3"/>
        <v>10</v>
      </c>
      <c r="F37" s="6">
        <f t="shared" si="4"/>
        <v>-112.3</v>
      </c>
      <c r="G37" s="6">
        <f t="shared" si="0"/>
        <v>-61.12499999999999</v>
      </c>
      <c r="H37" s="6">
        <f t="shared" si="1"/>
        <v>-61.175000000000004</v>
      </c>
      <c r="I37" s="6">
        <f t="shared" si="5"/>
        <v>-60.74999999999999</v>
      </c>
      <c r="J37" s="6">
        <f t="shared" si="6"/>
        <v>-60.7</v>
      </c>
      <c r="K37" s="7">
        <f t="shared" si="7"/>
        <v>0.002666666666666669</v>
      </c>
      <c r="L37" s="7">
        <f t="shared" si="8"/>
        <v>0.0021052631578947325</v>
      </c>
      <c r="M37" s="1">
        <f t="shared" si="9"/>
        <v>244.6</v>
      </c>
    </row>
    <row r="38" spans="1:13" ht="12.75">
      <c r="A38" s="3">
        <v>0.02</v>
      </c>
      <c r="B38" s="1">
        <v>-53.1</v>
      </c>
      <c r="C38" s="1">
        <v>188.1</v>
      </c>
      <c r="D38" s="1">
        <f t="shared" si="2"/>
        <v>-233.1</v>
      </c>
      <c r="E38" s="1">
        <f t="shared" si="3"/>
        <v>8.099999999999994</v>
      </c>
      <c r="F38" s="6">
        <f t="shared" si="4"/>
        <v>-112.5</v>
      </c>
      <c r="G38" s="6">
        <f t="shared" si="0"/>
        <v>-60.37499999999999</v>
      </c>
      <c r="H38" s="6">
        <f t="shared" si="1"/>
        <v>-60.225</v>
      </c>
      <c r="I38" s="6">
        <f t="shared" si="5"/>
        <v>-59.699999999999996</v>
      </c>
      <c r="J38" s="6">
        <f t="shared" si="6"/>
        <v>-59.650000000000006</v>
      </c>
      <c r="K38" s="7">
        <f t="shared" si="7"/>
        <v>0.00370370370370372</v>
      </c>
      <c r="L38" s="7">
        <f t="shared" si="8"/>
        <v>0.004347826086956555</v>
      </c>
      <c r="M38" s="1">
        <f t="shared" si="9"/>
        <v>241.2</v>
      </c>
    </row>
    <row r="39" spans="1:13" ht="12.75">
      <c r="A39" s="3">
        <v>0.025</v>
      </c>
      <c r="B39" s="1">
        <v>-50.4</v>
      </c>
      <c r="C39" s="1">
        <v>185.8</v>
      </c>
      <c r="D39" s="1">
        <f t="shared" si="2"/>
        <v>-230.4</v>
      </c>
      <c r="E39" s="1">
        <f t="shared" si="3"/>
        <v>5.800000000000011</v>
      </c>
      <c r="F39" s="6">
        <f t="shared" si="4"/>
        <v>-112.3</v>
      </c>
      <c r="G39" s="6">
        <f t="shared" si="0"/>
        <v>-59.025</v>
      </c>
      <c r="H39" s="6">
        <f t="shared" si="1"/>
        <v>-59.07500000000001</v>
      </c>
      <c r="I39" s="6">
        <f t="shared" si="5"/>
        <v>-58.574999999999996</v>
      </c>
      <c r="J39" s="6">
        <f t="shared" si="6"/>
        <v>-58.57500000000001</v>
      </c>
      <c r="K39" s="7">
        <f t="shared" si="7"/>
        <v>0.005555555555555518</v>
      </c>
      <c r="L39" s="7">
        <f t="shared" si="8"/>
        <v>0.0049999999999999975</v>
      </c>
      <c r="M39" s="1">
        <f t="shared" si="9"/>
        <v>236.20000000000002</v>
      </c>
    </row>
    <row r="40" spans="1:13" ht="12.75">
      <c r="A40" s="3">
        <v>0.03</v>
      </c>
      <c r="B40" s="1">
        <v>-48.6</v>
      </c>
      <c r="C40" s="1">
        <v>183.8</v>
      </c>
      <c r="D40" s="1">
        <f t="shared" si="2"/>
        <v>-228.6</v>
      </c>
      <c r="E40" s="1">
        <f t="shared" si="3"/>
        <v>3.8000000000000114</v>
      </c>
      <c r="F40" s="6">
        <f t="shared" si="4"/>
        <v>-112.39999999999999</v>
      </c>
      <c r="G40" s="6">
        <f t="shared" si="0"/>
        <v>-58.12499999999999</v>
      </c>
      <c r="H40" s="6">
        <f t="shared" si="1"/>
        <v>-58.07500000000001</v>
      </c>
      <c r="I40" s="6">
        <f t="shared" si="5"/>
        <v>-57.37499999999999</v>
      </c>
      <c r="J40" s="6">
        <f t="shared" si="6"/>
        <v>-57.25000000000001</v>
      </c>
      <c r="K40" s="7">
        <f t="shared" si="7"/>
        <v>0.006666666666666668</v>
      </c>
      <c r="L40" s="7">
        <f t="shared" si="8"/>
        <v>0.006060606060606041</v>
      </c>
      <c r="M40" s="1">
        <f t="shared" si="9"/>
        <v>232.4</v>
      </c>
    </row>
    <row r="41" spans="1:13" ht="12.75">
      <c r="A41" s="3">
        <v>0.04</v>
      </c>
      <c r="B41" s="1">
        <v>-45.6</v>
      </c>
      <c r="C41" s="1">
        <v>180.5</v>
      </c>
      <c r="D41" s="1">
        <f t="shared" si="2"/>
        <v>-225.6</v>
      </c>
      <c r="E41" s="1">
        <f t="shared" si="3"/>
        <v>0.5</v>
      </c>
      <c r="F41" s="6">
        <f t="shared" si="4"/>
        <v>-112.55</v>
      </c>
      <c r="G41" s="6">
        <f t="shared" si="0"/>
        <v>-56.62499999999999</v>
      </c>
      <c r="H41" s="6">
        <f t="shared" si="1"/>
        <v>-56.425000000000004</v>
      </c>
      <c r="I41" s="6">
        <f t="shared" si="5"/>
        <v>-55.949999999999996</v>
      </c>
      <c r="J41" s="6">
        <f t="shared" si="6"/>
        <v>-55.775000000000006</v>
      </c>
      <c r="K41" s="7">
        <f t="shared" si="7"/>
        <v>0.00740740740740744</v>
      </c>
      <c r="L41" s="7">
        <f t="shared" si="8"/>
        <v>0.007692307692307711</v>
      </c>
      <c r="M41" s="1">
        <f t="shared" si="9"/>
        <v>226.1</v>
      </c>
    </row>
    <row r="42" spans="1:13" ht="12.75">
      <c r="A42" s="3">
        <v>0.05</v>
      </c>
      <c r="B42" s="1">
        <v>-42.9</v>
      </c>
      <c r="C42" s="1">
        <v>177.9</v>
      </c>
      <c r="D42" s="1">
        <f t="shared" si="2"/>
        <v>-222.9</v>
      </c>
      <c r="E42" s="1">
        <f t="shared" si="3"/>
        <v>-2.0999999999999943</v>
      </c>
      <c r="F42" s="6">
        <f t="shared" si="4"/>
        <v>-112.5</v>
      </c>
      <c r="G42" s="6">
        <f t="shared" si="0"/>
        <v>-55.275</v>
      </c>
      <c r="H42" s="6">
        <f t="shared" si="1"/>
        <v>-55.12500000000001</v>
      </c>
      <c r="I42" s="6">
        <f t="shared" si="5"/>
        <v>-54</v>
      </c>
      <c r="J42" s="6">
        <f t="shared" si="6"/>
        <v>-53.87500000000001</v>
      </c>
      <c r="K42" s="7">
        <f t="shared" si="7"/>
        <v>0.007843137254901971</v>
      </c>
      <c r="L42" s="7">
        <f t="shared" si="8"/>
        <v>0.008000000000000002</v>
      </c>
      <c r="M42" s="9">
        <f t="shared" si="9"/>
        <v>220.8</v>
      </c>
    </row>
    <row r="43" spans="1:13" ht="12.75">
      <c r="A43" s="3">
        <v>0.07</v>
      </c>
      <c r="B43" s="1">
        <v>-37.8</v>
      </c>
      <c r="C43" s="1">
        <v>172.9</v>
      </c>
      <c r="D43" s="1">
        <f t="shared" si="2"/>
        <v>-217.8</v>
      </c>
      <c r="E43" s="1">
        <f t="shared" si="3"/>
        <v>-7.099999999999994</v>
      </c>
      <c r="F43" s="6">
        <f t="shared" si="4"/>
        <v>-112.45</v>
      </c>
      <c r="G43" s="6">
        <f t="shared" si="0"/>
        <v>-52.725</v>
      </c>
      <c r="H43" s="6">
        <f t="shared" si="1"/>
        <v>-52.62500000000001</v>
      </c>
      <c r="I43" s="6">
        <f t="shared" si="5"/>
        <v>-50.875</v>
      </c>
      <c r="J43" s="6">
        <f t="shared" si="6"/>
        <v>-50.85000000000001</v>
      </c>
      <c r="K43" s="7">
        <f t="shared" si="7"/>
        <v>0.008108108108108102</v>
      </c>
      <c r="L43" s="7">
        <f t="shared" si="8"/>
        <v>0.008450704225352119</v>
      </c>
      <c r="M43" s="1">
        <f t="shared" si="9"/>
        <v>210.7</v>
      </c>
    </row>
    <row r="44" spans="1:13" ht="12.75">
      <c r="A44" s="3">
        <v>0.1</v>
      </c>
      <c r="B44" s="1">
        <v>-30.4</v>
      </c>
      <c r="C44" s="1">
        <v>165.8</v>
      </c>
      <c r="D44" s="1">
        <f t="shared" si="2"/>
        <v>-210.4</v>
      </c>
      <c r="E44" s="1">
        <f t="shared" si="3"/>
        <v>-14.199999999999989</v>
      </c>
      <c r="F44" s="6">
        <f t="shared" si="4"/>
        <v>-112.3</v>
      </c>
      <c r="G44" s="6">
        <f t="shared" si="0"/>
        <v>-49.025</v>
      </c>
      <c r="H44" s="6">
        <f t="shared" si="1"/>
        <v>-49.07500000000001</v>
      </c>
      <c r="I44" s="6">
        <f t="shared" si="5"/>
        <v>-46.074999999999996</v>
      </c>
      <c r="J44" s="6">
        <f t="shared" si="6"/>
        <v>-46.10000000000001</v>
      </c>
      <c r="K44" s="7">
        <f t="shared" si="7"/>
        <v>0.00847457627118643</v>
      </c>
      <c r="L44" s="7">
        <f t="shared" si="8"/>
        <v>0.00840336134453781</v>
      </c>
      <c r="M44" s="1">
        <f t="shared" si="9"/>
        <v>196.20000000000002</v>
      </c>
    </row>
    <row r="45" spans="1:13" ht="12.75">
      <c r="A45" s="3">
        <v>0.15</v>
      </c>
      <c r="B45" s="1">
        <v>-18.6</v>
      </c>
      <c r="C45" s="1">
        <v>153.9</v>
      </c>
      <c r="D45" s="1">
        <f t="shared" si="2"/>
        <v>-198.6</v>
      </c>
      <c r="E45" s="1">
        <f t="shared" si="3"/>
        <v>-26.099999999999994</v>
      </c>
      <c r="F45" s="6">
        <f t="shared" si="4"/>
        <v>-112.35</v>
      </c>
      <c r="G45" s="6">
        <f t="shared" si="0"/>
        <v>-43.12499999999999</v>
      </c>
      <c r="H45" s="6">
        <f t="shared" si="1"/>
        <v>-43.12500000000001</v>
      </c>
      <c r="I45" s="6">
        <f t="shared" si="5"/>
        <v>-39.99999999999999</v>
      </c>
      <c r="J45" s="6">
        <f t="shared" si="6"/>
        <v>-40.00000000000001</v>
      </c>
      <c r="K45" s="7">
        <f t="shared" si="7"/>
        <v>0.008000000000000002</v>
      </c>
      <c r="L45" s="7">
        <f t="shared" si="8"/>
        <v>0.008000000000000002</v>
      </c>
      <c r="M45" s="1">
        <f t="shared" si="9"/>
        <v>172.5</v>
      </c>
    </row>
    <row r="46" spans="1:13" ht="12.75">
      <c r="A46" s="3">
        <v>0.2</v>
      </c>
      <c r="B46" s="1">
        <v>-6.1</v>
      </c>
      <c r="C46" s="1">
        <v>141.4</v>
      </c>
      <c r="D46" s="1">
        <f t="shared" si="2"/>
        <v>-186.1</v>
      </c>
      <c r="E46" s="1">
        <f t="shared" si="3"/>
        <v>-38.599999999999994</v>
      </c>
      <c r="F46" s="6">
        <f t="shared" si="4"/>
        <v>-112.35</v>
      </c>
      <c r="G46" s="6">
        <f t="shared" si="0"/>
        <v>-36.87499999999999</v>
      </c>
      <c r="H46" s="6">
        <f t="shared" si="1"/>
        <v>-36.87500000000001</v>
      </c>
      <c r="I46" s="6">
        <f t="shared" si="5"/>
        <v>-33.62499999999999</v>
      </c>
      <c r="J46" s="6">
        <f t="shared" si="6"/>
        <v>-33.525000000000006</v>
      </c>
      <c r="K46" s="7">
        <f t="shared" si="7"/>
        <v>0.007692307692307691</v>
      </c>
      <c r="L46" s="7">
        <f t="shared" si="8"/>
        <v>0.007462686567164175</v>
      </c>
      <c r="M46" s="1">
        <f t="shared" si="9"/>
        <v>147.5</v>
      </c>
    </row>
    <row r="47" spans="1:13" ht="12.75">
      <c r="A47" s="3">
        <v>0.25</v>
      </c>
      <c r="B47" s="1">
        <v>6.9</v>
      </c>
      <c r="C47" s="1">
        <v>128</v>
      </c>
      <c r="D47" s="1">
        <f t="shared" si="2"/>
        <v>-173.1</v>
      </c>
      <c r="E47" s="1">
        <f t="shared" si="3"/>
        <v>-52</v>
      </c>
      <c r="F47" s="6">
        <f t="shared" si="4"/>
        <v>-112.55</v>
      </c>
      <c r="G47" s="6">
        <f t="shared" si="0"/>
        <v>-30.374999999999993</v>
      </c>
      <c r="H47" s="6">
        <f t="shared" si="1"/>
        <v>-30.175000000000004</v>
      </c>
      <c r="I47" s="6">
        <f t="shared" si="5"/>
        <v>-26.199999999999996</v>
      </c>
      <c r="J47" s="6">
        <f t="shared" si="6"/>
        <v>-26.175000000000004</v>
      </c>
      <c r="K47" s="7">
        <f t="shared" si="7"/>
        <v>0.005988023952095811</v>
      </c>
      <c r="L47" s="7">
        <f t="shared" si="8"/>
        <v>0.006249999999999999</v>
      </c>
      <c r="M47" s="1">
        <f t="shared" si="9"/>
        <v>121.1</v>
      </c>
    </row>
    <row r="48" spans="1:13" ht="12.75">
      <c r="A48" s="3">
        <v>0.3</v>
      </c>
      <c r="B48" s="1">
        <v>23.6</v>
      </c>
      <c r="C48" s="1">
        <v>112</v>
      </c>
      <c r="D48" s="1">
        <f t="shared" si="2"/>
        <v>-156.4</v>
      </c>
      <c r="E48" s="1">
        <f t="shared" si="3"/>
        <v>-68</v>
      </c>
      <c r="F48" s="6">
        <f t="shared" si="4"/>
        <v>-112.2</v>
      </c>
      <c r="G48" s="6">
        <f t="shared" si="0"/>
        <v>-22.025</v>
      </c>
      <c r="H48" s="6">
        <f t="shared" si="1"/>
        <v>-22.175000000000004</v>
      </c>
      <c r="I48" s="6">
        <f t="shared" si="5"/>
        <v>-15.699999999999996</v>
      </c>
      <c r="J48" s="6">
        <f t="shared" si="6"/>
        <v>-15.900000000000006</v>
      </c>
      <c r="K48" s="7">
        <f t="shared" si="7"/>
        <v>0.0039525691699604714</v>
      </c>
      <c r="L48" s="7">
        <f t="shared" si="8"/>
        <v>0.00398406374501992</v>
      </c>
      <c r="M48" s="1">
        <f t="shared" si="9"/>
        <v>88.4</v>
      </c>
    </row>
    <row r="49" spans="1:13" ht="12.75">
      <c r="A49" s="3">
        <v>0.35</v>
      </c>
      <c r="B49" s="1">
        <v>48.9</v>
      </c>
      <c r="C49" s="1">
        <v>86.9</v>
      </c>
      <c r="D49" s="1">
        <f t="shared" si="2"/>
        <v>-131.1</v>
      </c>
      <c r="E49" s="1">
        <f t="shared" si="3"/>
        <v>-93.1</v>
      </c>
      <c r="F49" s="6">
        <f t="shared" si="4"/>
        <v>-112.1</v>
      </c>
      <c r="G49" s="6">
        <f t="shared" si="0"/>
        <v>-9.374999999999993</v>
      </c>
      <c r="H49" s="6">
        <f t="shared" si="1"/>
        <v>-9.625000000000007</v>
      </c>
      <c r="I49">
        <v>0</v>
      </c>
      <c r="J49">
        <v>0</v>
      </c>
      <c r="K49">
        <v>0</v>
      </c>
      <c r="L49">
        <v>0</v>
      </c>
      <c r="M49" s="1">
        <f t="shared" si="9"/>
        <v>38.00000000000001</v>
      </c>
    </row>
    <row r="50" spans="1:8" ht="12.75">
      <c r="A50" s="5">
        <v>0.361</v>
      </c>
      <c r="F50" s="8">
        <f>AVERAGE(F42:F49)</f>
        <v>-112.35000000000001</v>
      </c>
      <c r="G50" s="10">
        <v>0</v>
      </c>
      <c r="H50" s="4">
        <v>0</v>
      </c>
    </row>
    <row r="52" spans="1:10" ht="12.75">
      <c r="A52" t="s">
        <v>9</v>
      </c>
      <c r="E52" s="2" t="s">
        <v>2</v>
      </c>
      <c r="F52" s="2" t="s">
        <v>3</v>
      </c>
      <c r="G52" s="2" t="s">
        <v>2</v>
      </c>
      <c r="H52" s="2" t="s">
        <v>3</v>
      </c>
      <c r="I52" s="2" t="s">
        <v>2</v>
      </c>
      <c r="J52" s="2" t="s">
        <v>3</v>
      </c>
    </row>
    <row r="53" spans="2:11" ht="12.75">
      <c r="B53" s="2" t="s">
        <v>2</v>
      </c>
      <c r="C53" s="2" t="s">
        <v>3</v>
      </c>
      <c r="D53" s="2" t="s">
        <v>10</v>
      </c>
      <c r="E53" s="2" t="s">
        <v>6</v>
      </c>
      <c r="F53" s="2" t="s">
        <v>6</v>
      </c>
      <c r="G53" s="2" t="s">
        <v>8</v>
      </c>
      <c r="H53" s="2" t="s">
        <v>8</v>
      </c>
      <c r="I53" s="2" t="s">
        <v>7</v>
      </c>
      <c r="J53" s="2" t="s">
        <v>7</v>
      </c>
      <c r="K53" s="2" t="s">
        <v>4</v>
      </c>
    </row>
    <row r="54" spans="1:11" ht="12.75">
      <c r="A54" s="3">
        <v>0.005</v>
      </c>
      <c r="B54" s="1">
        <v>-37.1</v>
      </c>
      <c r="C54" s="1">
        <v>256.9</v>
      </c>
      <c r="D54" s="6">
        <f>0.5*(B54+C54)</f>
        <v>109.89999999999999</v>
      </c>
      <c r="E54" s="6">
        <f aca="true" t="shared" si="10" ref="E54:E72">0.5*(B54-In1Center)</f>
        <v>-72.446875</v>
      </c>
      <c r="F54" s="6">
        <f aca="true" t="shared" si="11" ref="F54:F72">-0.5*(C54-In1Center)</f>
        <v>-74.553125</v>
      </c>
      <c r="G54" s="6">
        <f>0.5*(E54+E55)</f>
        <v>-70.771875</v>
      </c>
      <c r="H54" s="6">
        <f>0.5*(F55+F54)</f>
        <v>-72.578125</v>
      </c>
      <c r="I54" s="7">
        <f>(A55-A54)/(E55-E54)</f>
        <v>0.0008955223880596992</v>
      </c>
      <c r="J54" s="7">
        <f>(A55-A54)/(F55-F54)</f>
        <v>0.0007594936708860781</v>
      </c>
      <c r="K54" s="1">
        <f>C54-B54</f>
        <v>294</v>
      </c>
    </row>
    <row r="55" spans="1:11" ht="12.75">
      <c r="A55" s="3">
        <v>0.008</v>
      </c>
      <c r="B55" s="1">
        <v>-30.4</v>
      </c>
      <c r="C55" s="1">
        <v>249</v>
      </c>
      <c r="D55" s="6">
        <f aca="true" t="shared" si="12" ref="D55:D72">0.5*(B55+C55)</f>
        <v>109.3</v>
      </c>
      <c r="E55" s="6">
        <f t="shared" si="10"/>
        <v>-69.096875</v>
      </c>
      <c r="F55" s="6">
        <f t="shared" si="11"/>
        <v>-70.603125</v>
      </c>
      <c r="G55" s="6">
        <f aca="true" t="shared" si="13" ref="G55:G71">0.5*(E55+E56)</f>
        <v>-67.771875</v>
      </c>
      <c r="H55" s="6">
        <f aca="true" t="shared" si="14" ref="H55:H71">0.5*(F56+F55)</f>
        <v>-69.453125</v>
      </c>
      <c r="I55" s="7">
        <f aca="true" t="shared" si="15" ref="I55:I71">(A56-A55)/(E56-E55)</f>
        <v>0.0007547169811320779</v>
      </c>
      <c r="J55" s="7">
        <f aca="true" t="shared" si="16" ref="J55:J71">(A56-A55)/(F56-F55)</f>
        <v>0.0008695652173913</v>
      </c>
      <c r="K55" s="1">
        <f aca="true" t="shared" si="17" ref="K55:K72">C55-B55</f>
        <v>279.4</v>
      </c>
    </row>
    <row r="56" spans="1:11" ht="12.75">
      <c r="A56" s="3">
        <v>0.01</v>
      </c>
      <c r="B56" s="1">
        <v>-25.1</v>
      </c>
      <c r="C56" s="1">
        <v>244.4</v>
      </c>
      <c r="D56" s="6">
        <f t="shared" si="12"/>
        <v>109.65</v>
      </c>
      <c r="E56" s="6">
        <f t="shared" si="10"/>
        <v>-66.446875</v>
      </c>
      <c r="F56" s="6">
        <f t="shared" si="11"/>
        <v>-68.303125</v>
      </c>
      <c r="G56" s="6">
        <f t="shared" si="13"/>
        <v>-65.171875</v>
      </c>
      <c r="H56" s="6">
        <f t="shared" si="14"/>
        <v>-66.97812499999999</v>
      </c>
      <c r="I56" s="7">
        <f t="shared" si="15"/>
        <v>0.0007843137254901947</v>
      </c>
      <c r="J56" s="7">
        <f t="shared" si="16"/>
        <v>0.0007547169811320739</v>
      </c>
      <c r="K56" s="1">
        <f t="shared" si="17"/>
        <v>269.5</v>
      </c>
    </row>
    <row r="57" spans="1:11" ht="12.75">
      <c r="A57" s="3">
        <v>0.012</v>
      </c>
      <c r="B57" s="1">
        <v>-20</v>
      </c>
      <c r="C57" s="1">
        <v>239.1</v>
      </c>
      <c r="D57" s="6">
        <f t="shared" si="12"/>
        <v>109.55</v>
      </c>
      <c r="E57" s="6">
        <f t="shared" si="10"/>
        <v>-63.896875</v>
      </c>
      <c r="F57" s="6">
        <f t="shared" si="11"/>
        <v>-65.65312499999999</v>
      </c>
      <c r="G57" s="6">
        <f t="shared" si="13"/>
        <v>-62.946875000000006</v>
      </c>
      <c r="H57" s="6">
        <f t="shared" si="14"/>
        <v>-64.40312499999999</v>
      </c>
      <c r="I57" s="7">
        <f t="shared" si="15"/>
        <v>0.0010526315789473693</v>
      </c>
      <c r="J57" s="7">
        <f t="shared" si="16"/>
        <v>0.0008000000000000023</v>
      </c>
      <c r="K57" s="1">
        <f t="shared" si="17"/>
        <v>259.1</v>
      </c>
    </row>
    <row r="58" spans="1:11" ht="12.75">
      <c r="A58" s="3">
        <v>0.014</v>
      </c>
      <c r="B58" s="1">
        <v>-16.2</v>
      </c>
      <c r="C58" s="1">
        <v>234.1</v>
      </c>
      <c r="D58" s="6">
        <f t="shared" si="12"/>
        <v>108.95</v>
      </c>
      <c r="E58" s="6">
        <f t="shared" si="10"/>
        <v>-61.996875</v>
      </c>
      <c r="F58" s="6">
        <f t="shared" si="11"/>
        <v>-63.153124999999996</v>
      </c>
      <c r="G58" s="6">
        <f t="shared" si="13"/>
        <v>-61.421875</v>
      </c>
      <c r="H58" s="6">
        <f t="shared" si="14"/>
        <v>-62.353125</v>
      </c>
      <c r="I58" s="7">
        <f t="shared" si="15"/>
        <v>0.001739130434782611</v>
      </c>
      <c r="J58" s="7">
        <f t="shared" si="16"/>
        <v>0.0012500000000000044</v>
      </c>
      <c r="K58" s="1">
        <f t="shared" si="17"/>
        <v>250.29999999999998</v>
      </c>
    </row>
    <row r="59" spans="1:13" ht="12.75">
      <c r="A59" s="3">
        <v>0.016</v>
      </c>
      <c r="B59" s="1">
        <v>-13.9</v>
      </c>
      <c r="C59" s="1">
        <v>230.9</v>
      </c>
      <c r="D59" s="6">
        <f t="shared" si="12"/>
        <v>108.5</v>
      </c>
      <c r="E59" s="6">
        <f t="shared" si="10"/>
        <v>-60.846875000000004</v>
      </c>
      <c r="F59" s="6">
        <f t="shared" si="11"/>
        <v>-61.553125</v>
      </c>
      <c r="G59" s="6">
        <f t="shared" si="13"/>
        <v>-60.421875</v>
      </c>
      <c r="H59" s="6">
        <f t="shared" si="14"/>
        <v>-61.053125</v>
      </c>
      <c r="I59" s="7">
        <f t="shared" si="15"/>
        <v>0.0023529411764705824</v>
      </c>
      <c r="J59" s="7">
        <f t="shared" si="16"/>
        <v>0.0019999999999999983</v>
      </c>
      <c r="K59" s="1">
        <f t="shared" si="17"/>
        <v>244.8</v>
      </c>
      <c r="L59" s="9">
        <f>AVERAGE(K58:K59)</f>
        <v>247.55</v>
      </c>
      <c r="M59" t="s">
        <v>21</v>
      </c>
    </row>
    <row r="60" spans="1:11" ht="12.75">
      <c r="A60" s="3">
        <v>0.018</v>
      </c>
      <c r="B60" s="1">
        <v>-12.2</v>
      </c>
      <c r="C60" s="1">
        <v>228.9</v>
      </c>
      <c r="D60" s="6">
        <f t="shared" si="12"/>
        <v>108.35000000000001</v>
      </c>
      <c r="E60" s="6">
        <f t="shared" si="10"/>
        <v>-59.996875</v>
      </c>
      <c r="F60" s="6">
        <f t="shared" si="11"/>
        <v>-60.553125</v>
      </c>
      <c r="G60" s="6">
        <f t="shared" si="13"/>
        <v>-59.696875000000006</v>
      </c>
      <c r="H60" s="6">
        <f t="shared" si="14"/>
        <v>-60.153125</v>
      </c>
      <c r="I60" s="7">
        <f t="shared" si="15"/>
        <v>0.0033333333333333283</v>
      </c>
      <c r="J60" s="7">
        <f t="shared" si="16"/>
        <v>0.002500000000000011</v>
      </c>
      <c r="K60" s="1">
        <f t="shared" si="17"/>
        <v>241.1</v>
      </c>
    </row>
    <row r="61" spans="1:11" ht="12.75">
      <c r="A61" s="3">
        <v>0.02</v>
      </c>
      <c r="B61" s="1">
        <v>-11</v>
      </c>
      <c r="C61" s="1">
        <v>227.3</v>
      </c>
      <c r="D61" s="6">
        <f t="shared" si="12"/>
        <v>108.15</v>
      </c>
      <c r="E61" s="6">
        <f t="shared" si="10"/>
        <v>-59.396875</v>
      </c>
      <c r="F61" s="6">
        <f t="shared" si="11"/>
        <v>-59.753125000000004</v>
      </c>
      <c r="G61" s="6">
        <f t="shared" si="13"/>
        <v>-58.796875</v>
      </c>
      <c r="H61" s="6">
        <f t="shared" si="14"/>
        <v>-59.153125</v>
      </c>
      <c r="I61" s="7">
        <f t="shared" si="15"/>
        <v>0.004166666666666658</v>
      </c>
      <c r="J61" s="7">
        <f t="shared" si="16"/>
        <v>0.004166666666666658</v>
      </c>
      <c r="K61" s="1">
        <f t="shared" si="17"/>
        <v>238.3</v>
      </c>
    </row>
    <row r="62" spans="1:11" ht="12.75">
      <c r="A62" s="3">
        <v>0.025</v>
      </c>
      <c r="B62" s="1">
        <v>-8.6</v>
      </c>
      <c r="C62" s="1">
        <v>224.9</v>
      </c>
      <c r="D62" s="6">
        <f t="shared" si="12"/>
        <v>108.15</v>
      </c>
      <c r="E62" s="6">
        <f t="shared" si="10"/>
        <v>-58.196875</v>
      </c>
      <c r="F62" s="6">
        <f t="shared" si="11"/>
        <v>-58.553125</v>
      </c>
      <c r="G62" s="6">
        <f t="shared" si="13"/>
        <v>-57.746875</v>
      </c>
      <c r="H62" s="6">
        <f t="shared" si="14"/>
        <v>-58.053125</v>
      </c>
      <c r="I62" s="7">
        <f t="shared" si="15"/>
        <v>0.005555555555555562</v>
      </c>
      <c r="J62" s="7">
        <f t="shared" si="16"/>
        <v>0.0049999999999999975</v>
      </c>
      <c r="K62" s="1">
        <f t="shared" si="17"/>
        <v>233.5</v>
      </c>
    </row>
    <row r="63" spans="1:11" ht="12.75">
      <c r="A63" s="3">
        <v>0.03</v>
      </c>
      <c r="B63" s="1">
        <v>-6.8</v>
      </c>
      <c r="C63" s="1">
        <v>222.9</v>
      </c>
      <c r="D63" s="6">
        <f t="shared" si="12"/>
        <v>108.05</v>
      </c>
      <c r="E63" s="6">
        <f t="shared" si="10"/>
        <v>-57.296875</v>
      </c>
      <c r="F63" s="6">
        <f t="shared" si="11"/>
        <v>-57.553125</v>
      </c>
      <c r="G63" s="6">
        <f t="shared" si="13"/>
        <v>-56.546875</v>
      </c>
      <c r="H63" s="6">
        <f t="shared" si="14"/>
        <v>-56.803125</v>
      </c>
      <c r="I63" s="7">
        <f t="shared" si="15"/>
        <v>0.006666666666666668</v>
      </c>
      <c r="J63" s="7">
        <f t="shared" si="16"/>
        <v>0.006666666666666668</v>
      </c>
      <c r="K63" s="1">
        <f t="shared" si="17"/>
        <v>229.70000000000002</v>
      </c>
    </row>
    <row r="64" spans="1:11" ht="12.75">
      <c r="A64" s="3">
        <v>0.04</v>
      </c>
      <c r="B64" s="1">
        <v>-3.8</v>
      </c>
      <c r="C64" s="1">
        <v>219.9</v>
      </c>
      <c r="D64" s="6">
        <f t="shared" si="12"/>
        <v>108.05</v>
      </c>
      <c r="E64" s="6">
        <f t="shared" si="10"/>
        <v>-55.796875</v>
      </c>
      <c r="F64" s="6">
        <f t="shared" si="11"/>
        <v>-56.053125</v>
      </c>
      <c r="G64" s="6">
        <f t="shared" si="13"/>
        <v>-55.146875</v>
      </c>
      <c r="H64" s="6">
        <f t="shared" si="14"/>
        <v>-55.328125</v>
      </c>
      <c r="I64" s="7">
        <f t="shared" si="15"/>
        <v>0.007692307692307711</v>
      </c>
      <c r="J64" s="7">
        <f t="shared" si="16"/>
        <v>0.006896551724137919</v>
      </c>
      <c r="K64" s="1">
        <f t="shared" si="17"/>
        <v>223.70000000000002</v>
      </c>
    </row>
    <row r="65" spans="1:11" ht="12.75">
      <c r="A65" s="3">
        <v>0.05</v>
      </c>
      <c r="B65" s="1">
        <v>-1.2</v>
      </c>
      <c r="C65" s="1">
        <v>217</v>
      </c>
      <c r="D65" s="6">
        <f t="shared" si="12"/>
        <v>107.9</v>
      </c>
      <c r="E65" s="6">
        <f t="shared" si="10"/>
        <v>-54.496875</v>
      </c>
      <c r="F65" s="6">
        <f t="shared" si="11"/>
        <v>-54.603125</v>
      </c>
      <c r="G65" s="6">
        <f t="shared" si="13"/>
        <v>-53.221875</v>
      </c>
      <c r="H65" s="6">
        <f t="shared" si="14"/>
        <v>-53.328125</v>
      </c>
      <c r="I65" s="7">
        <f t="shared" si="15"/>
        <v>0.007843137254901949</v>
      </c>
      <c r="J65" s="7">
        <f t="shared" si="16"/>
        <v>0.007843137254901971</v>
      </c>
      <c r="K65" s="9">
        <f t="shared" si="17"/>
        <v>218.2</v>
      </c>
    </row>
    <row r="66" spans="1:11" ht="12.75">
      <c r="A66" s="3">
        <v>0.07</v>
      </c>
      <c r="B66" s="1">
        <v>3.9</v>
      </c>
      <c r="C66" s="1">
        <v>211.9</v>
      </c>
      <c r="D66" s="6">
        <f t="shared" si="12"/>
        <v>107.9</v>
      </c>
      <c r="E66" s="6">
        <f t="shared" si="10"/>
        <v>-51.946875</v>
      </c>
      <c r="F66" s="6">
        <f t="shared" si="11"/>
        <v>-52.053125</v>
      </c>
      <c r="G66" s="6">
        <f t="shared" si="13"/>
        <v>-50.121875</v>
      </c>
      <c r="H66" s="6">
        <f t="shared" si="14"/>
        <v>-50.278125</v>
      </c>
      <c r="I66" s="7">
        <f t="shared" si="15"/>
        <v>0.008219178082191783</v>
      </c>
      <c r="J66" s="7">
        <f t="shared" si="16"/>
        <v>0.008450704225352119</v>
      </c>
      <c r="K66" s="1">
        <f t="shared" si="17"/>
        <v>208</v>
      </c>
    </row>
    <row r="67" spans="1:11" ht="12.75">
      <c r="A67" s="3">
        <v>0.1</v>
      </c>
      <c r="B67" s="1">
        <v>11.2</v>
      </c>
      <c r="C67" s="1">
        <v>204.8</v>
      </c>
      <c r="D67" s="6">
        <f t="shared" si="12"/>
        <v>108</v>
      </c>
      <c r="E67" s="6">
        <f t="shared" si="10"/>
        <v>-48.296875</v>
      </c>
      <c r="F67" s="6">
        <f t="shared" si="11"/>
        <v>-48.503125000000004</v>
      </c>
      <c r="G67" s="6">
        <f t="shared" si="13"/>
        <v>-45.296875</v>
      </c>
      <c r="H67" s="6">
        <f t="shared" si="14"/>
        <v>-45.428125</v>
      </c>
      <c r="I67" s="7">
        <f t="shared" si="15"/>
        <v>0.008333333333333331</v>
      </c>
      <c r="J67" s="7">
        <f t="shared" si="16"/>
        <v>0.008130081300812999</v>
      </c>
      <c r="K67" s="1">
        <f t="shared" si="17"/>
        <v>193.60000000000002</v>
      </c>
    </row>
    <row r="68" spans="1:11" ht="12.75">
      <c r="A68" s="3">
        <v>0.15</v>
      </c>
      <c r="B68" s="1">
        <v>23.2</v>
      </c>
      <c r="C68" s="1">
        <v>192.5</v>
      </c>
      <c r="D68" s="6">
        <f t="shared" si="12"/>
        <v>107.85</v>
      </c>
      <c r="E68" s="6">
        <f t="shared" si="10"/>
        <v>-42.296875</v>
      </c>
      <c r="F68" s="6">
        <f t="shared" si="11"/>
        <v>-42.353125</v>
      </c>
      <c r="G68" s="6">
        <f t="shared" si="13"/>
        <v>-39.171875</v>
      </c>
      <c r="H68" s="6">
        <f t="shared" si="14"/>
        <v>-39.203125</v>
      </c>
      <c r="I68" s="7">
        <f t="shared" si="15"/>
        <v>0.008000000000000002</v>
      </c>
      <c r="J68" s="7">
        <f t="shared" si="16"/>
        <v>0.007936507936507943</v>
      </c>
      <c r="K68" s="1">
        <f t="shared" si="17"/>
        <v>169.3</v>
      </c>
    </row>
    <row r="69" spans="1:11" ht="12.75">
      <c r="A69" s="3">
        <v>0.2</v>
      </c>
      <c r="B69" s="1">
        <v>35.7</v>
      </c>
      <c r="C69" s="1">
        <v>179.9</v>
      </c>
      <c r="D69" s="6">
        <f t="shared" si="12"/>
        <v>107.80000000000001</v>
      </c>
      <c r="E69" s="6">
        <f t="shared" si="10"/>
        <v>-36.046875</v>
      </c>
      <c r="F69" s="6">
        <f t="shared" si="11"/>
        <v>-36.053125</v>
      </c>
      <c r="G69" s="6">
        <f t="shared" si="13"/>
        <v>-32.821875</v>
      </c>
      <c r="H69" s="6">
        <f t="shared" si="14"/>
        <v>-32.803125</v>
      </c>
      <c r="I69" s="7">
        <f t="shared" si="15"/>
        <v>0.007751937984496123</v>
      </c>
      <c r="J69" s="7">
        <f t="shared" si="16"/>
        <v>0.007692307692307691</v>
      </c>
      <c r="K69" s="1">
        <f t="shared" si="17"/>
        <v>144.2</v>
      </c>
    </row>
    <row r="70" spans="1:11" ht="12.75">
      <c r="A70" s="3">
        <v>0.25</v>
      </c>
      <c r="B70" s="1">
        <v>48.6</v>
      </c>
      <c r="C70" s="1">
        <v>166.9</v>
      </c>
      <c r="D70" s="6">
        <f t="shared" si="12"/>
        <v>107.75</v>
      </c>
      <c r="E70" s="6">
        <f t="shared" si="10"/>
        <v>-29.596875</v>
      </c>
      <c r="F70" s="6">
        <f t="shared" si="11"/>
        <v>-29.553125</v>
      </c>
      <c r="G70" s="6">
        <f t="shared" si="13"/>
        <v>-25.646875</v>
      </c>
      <c r="H70" s="6">
        <f t="shared" si="14"/>
        <v>-25.553125</v>
      </c>
      <c r="I70" s="7">
        <f t="shared" si="15"/>
        <v>0.00632911392405063</v>
      </c>
      <c r="J70" s="7">
        <f t="shared" si="16"/>
        <v>0.006249999999999999</v>
      </c>
      <c r="K70" s="1">
        <f t="shared" si="17"/>
        <v>118.30000000000001</v>
      </c>
    </row>
    <row r="71" spans="1:11" ht="12.75">
      <c r="A71" s="3">
        <v>0.3</v>
      </c>
      <c r="B71" s="1">
        <v>64.4</v>
      </c>
      <c r="C71" s="1">
        <v>150.9</v>
      </c>
      <c r="D71" s="6">
        <f t="shared" si="12"/>
        <v>107.65</v>
      </c>
      <c r="E71" s="6">
        <f t="shared" si="10"/>
        <v>-21.696875</v>
      </c>
      <c r="F71" s="6">
        <f t="shared" si="11"/>
        <v>-21.553125</v>
      </c>
      <c r="G71" s="6">
        <f t="shared" si="13"/>
        <v>-15.346875</v>
      </c>
      <c r="H71" s="6">
        <f t="shared" si="14"/>
        <v>-15.128125</v>
      </c>
      <c r="I71" s="7">
        <f t="shared" si="15"/>
        <v>0.003937007874015749</v>
      </c>
      <c r="J71" s="7">
        <f t="shared" si="16"/>
        <v>0.0038910505836575863</v>
      </c>
      <c r="K71" s="1">
        <f t="shared" si="17"/>
        <v>86.5</v>
      </c>
    </row>
    <row r="72" spans="1:11" ht="12.75">
      <c r="A72" s="3">
        <v>0.35</v>
      </c>
      <c r="B72" s="1">
        <v>89.8</v>
      </c>
      <c r="C72" s="1">
        <v>125.2</v>
      </c>
      <c r="D72" s="6">
        <f t="shared" si="12"/>
        <v>107.5</v>
      </c>
      <c r="E72" s="6">
        <f t="shared" si="10"/>
        <v>-8.996875000000003</v>
      </c>
      <c r="F72" s="6">
        <f t="shared" si="11"/>
        <v>-8.703125</v>
      </c>
      <c r="G72">
        <v>0</v>
      </c>
      <c r="H72">
        <v>0</v>
      </c>
      <c r="I72">
        <v>0</v>
      </c>
      <c r="J72">
        <v>0</v>
      </c>
      <c r="K72" s="1">
        <f t="shared" si="17"/>
        <v>35.400000000000006</v>
      </c>
    </row>
    <row r="73" spans="1:6" ht="12.75">
      <c r="A73" s="5">
        <v>0.3602</v>
      </c>
      <c r="D73" s="8">
        <f>AVERAGE(D65:D72)</f>
        <v>107.79375</v>
      </c>
      <c r="E73">
        <v>0</v>
      </c>
      <c r="F73">
        <v>0</v>
      </c>
    </row>
    <row r="74" ht="12.75">
      <c r="D74" s="8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</dc:creator>
  <cp:keywords/>
  <dc:description/>
  <cp:lastModifiedBy>Larry</cp:lastModifiedBy>
  <cp:lastPrinted>2006-10-05T15:12:08Z</cp:lastPrinted>
  <dcterms:created xsi:type="dcterms:W3CDTF">2006-10-03T02:26:06Z</dcterms:created>
  <dcterms:modified xsi:type="dcterms:W3CDTF">2009-05-25T19:00:03Z</dcterms:modified>
  <cp:category/>
  <cp:version/>
  <cp:contentType/>
  <cp:contentStatus/>
</cp:coreProperties>
</file>